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350" windowHeight="12435"/>
  </bookViews>
  <sheets>
    <sheet name="Cotisation" sheetId="1" r:id="rId1"/>
    <sheet name="données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8" i="2" l="1"/>
  <c r="D9" i="2" l="1"/>
  <c r="D10" i="2"/>
  <c r="G13" i="1" l="1"/>
</calcChain>
</file>

<file path=xl/sharedStrings.xml><?xml version="1.0" encoding="utf-8"?>
<sst xmlns="http://schemas.openxmlformats.org/spreadsheetml/2006/main" count="23" uniqueCount="22">
  <si>
    <t>Conjoint à charge</t>
  </si>
  <si>
    <t>Général</t>
  </si>
  <si>
    <t>Monaco</t>
  </si>
  <si>
    <t>ascendant(s)</t>
  </si>
  <si>
    <t>Enfant(s)</t>
  </si>
  <si>
    <t>valeur hypothétique du PASS 2018</t>
  </si>
  <si>
    <t>Plancher</t>
  </si>
  <si>
    <t>Plafond</t>
  </si>
  <si>
    <t>cotisation obligatoire</t>
  </si>
  <si>
    <t>surcomplémentaire obligatoire</t>
  </si>
  <si>
    <t>Conjoint RC</t>
  </si>
  <si>
    <t>Enfant RC</t>
  </si>
  <si>
    <t>Ascendant RC</t>
  </si>
  <si>
    <t>Conjoint RB</t>
  </si>
  <si>
    <t>Enfant RB</t>
  </si>
  <si>
    <t>Ascendant RB</t>
  </si>
  <si>
    <t>Salaire 12 mois base temps plein</t>
  </si>
  <si>
    <t>Quotité (en %)</t>
  </si>
  <si>
    <t>Cotisation annuelle salarié</t>
  </si>
  <si>
    <t>Cotisation mensuelle salarié</t>
  </si>
  <si>
    <t>Alsace-Moselle</t>
  </si>
  <si>
    <t>Régime de Sécurité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</si>
</sst>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0.000%"/>
    <numFmt numFmtId="166" formatCode="_-* #,##0.00\ [$€-40C]_-;\-* #,##0.00\ [$€-40C]_-;_-* &quot;-&quot;??\ [$€-40C]_-;_-@_-"/>
    <numFmt numFmtId="167" formatCode="#,##0.0\ &quot;€&quot;"/>
    <numFmt numFmtId="168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b/>
      <sz val="20"/>
      <color indexed="9"/>
      <name val="Tahoma"/>
      <family val="2"/>
    </font>
    <font>
      <sz val="20"/>
      <name val="Tahoma"/>
      <family val="2"/>
    </font>
    <font>
      <b/>
      <sz val="2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0" borderId="0" xfId="0" applyFont="1"/>
    <xf numFmtId="0" fontId="4" fillId="2" borderId="1" xfId="3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165" fontId="0" fillId="0" borderId="0" xfId="0" applyNumberFormat="1"/>
    <xf numFmtId="164" fontId="5" fillId="3" borderId="0" xfId="0" applyNumberFormat="1" applyFont="1" applyFill="1" applyAlignment="1">
      <alignment vertical="center"/>
    </xf>
    <xf numFmtId="166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164" fontId="6" fillId="4" borderId="1" xfId="1" applyNumberFormat="1" applyFont="1" applyFill="1" applyBorder="1" applyAlignment="1" applyProtection="1">
      <alignment horizontal="center" vertical="center"/>
      <protection locked="0"/>
    </xf>
    <xf numFmtId="9" fontId="6" fillId="4" borderId="1" xfId="2" applyFont="1" applyFill="1" applyBorder="1" applyAlignment="1" applyProtection="1">
      <alignment horizontal="center" vertical="center"/>
      <protection locked="0"/>
    </xf>
    <xf numFmtId="0" fontId="6" fillId="4" borderId="1" xfId="1" applyNumberFormat="1" applyFont="1" applyFill="1" applyBorder="1" applyAlignment="1" applyProtection="1">
      <alignment horizontal="center" vertical="center"/>
      <protection locked="0"/>
    </xf>
    <xf numFmtId="168" fontId="6" fillId="4" borderId="1" xfId="1" applyNumberFormat="1" applyFont="1" applyFill="1" applyBorder="1" applyAlignment="1" applyProtection="1">
      <alignment horizontal="center" vertical="center"/>
      <protection locked="0"/>
    </xf>
    <xf numFmtId="167" fontId="6" fillId="4" borderId="1" xfId="1" applyNumberFormat="1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_Tarification pour Synthèse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0"/>
  <sheetViews>
    <sheetView showGridLines="0" tabSelected="1" topLeftCell="E1" zoomScale="70" zoomScaleNormal="70" workbookViewId="0">
      <selection activeCell="E4" sqref="E4"/>
    </sheetView>
  </sheetViews>
  <sheetFormatPr baseColWidth="10" defaultRowHeight="25.5" x14ac:dyDescent="0.25"/>
  <cols>
    <col min="1" max="4" width="11.42578125" style="3"/>
    <col min="5" max="5" width="69.28515625" customWidth="1"/>
    <col min="6" max="6" width="11.5703125" customWidth="1"/>
    <col min="7" max="7" width="35.85546875" customWidth="1"/>
    <col min="8" max="8" width="19.7109375" style="3" bestFit="1" customWidth="1"/>
    <col min="9" max="17" width="11.42578125" style="3"/>
    <col min="18" max="18" width="11.42578125" style="3" customWidth="1"/>
    <col min="19" max="19" width="11.85546875" style="3" customWidth="1"/>
    <col min="20" max="60" width="11.42578125" style="3"/>
  </cols>
  <sheetData>
    <row r="1" spans="5:9" s="3" customFormat="1" x14ac:dyDescent="0.25"/>
    <row r="2" spans="5:9" s="3" customFormat="1" x14ac:dyDescent="0.25"/>
    <row r="3" spans="5:9" s="3" customFormat="1" x14ac:dyDescent="0.25"/>
    <row r="4" spans="5:9" x14ac:dyDescent="0.25">
      <c r="E4" s="2" t="s">
        <v>21</v>
      </c>
      <c r="F4" s="3"/>
      <c r="G4" s="8" t="s">
        <v>1</v>
      </c>
    </row>
    <row r="5" spans="5:9" x14ac:dyDescent="0.25">
      <c r="E5" s="2" t="s">
        <v>16</v>
      </c>
      <c r="F5" s="3"/>
      <c r="G5" s="11">
        <v>33000</v>
      </c>
    </row>
    <row r="6" spans="5:9" x14ac:dyDescent="0.25">
      <c r="E6" s="2" t="s">
        <v>17</v>
      </c>
      <c r="F6" s="3"/>
      <c r="G6" s="9">
        <v>0.8</v>
      </c>
      <c r="H6" s="5"/>
    </row>
    <row r="7" spans="5:9" x14ac:dyDescent="0.25">
      <c r="E7" s="2" t="s">
        <v>0</v>
      </c>
      <c r="F7" s="3"/>
      <c r="G7" s="10">
        <v>0</v>
      </c>
    </row>
    <row r="8" spans="5:9" x14ac:dyDescent="0.25">
      <c r="E8" s="2" t="s">
        <v>4</v>
      </c>
      <c r="F8" s="3"/>
      <c r="G8" s="10">
        <v>0</v>
      </c>
    </row>
    <row r="9" spans="5:9" x14ac:dyDescent="0.25">
      <c r="E9" s="2" t="s">
        <v>3</v>
      </c>
      <c r="F9" s="3"/>
      <c r="G9" s="10">
        <v>0</v>
      </c>
    </row>
    <row r="10" spans="5:9" s="3" customFormat="1" x14ac:dyDescent="0.25"/>
    <row r="11" spans="5:9" s="3" customFormat="1" x14ac:dyDescent="0.25"/>
    <row r="12" spans="5:9" x14ac:dyDescent="0.25">
      <c r="E12" s="2" t="s">
        <v>18</v>
      </c>
      <c r="F12" s="3"/>
      <c r="G12" s="12">
        <f>(IF(AND(G5*G6&gt;données!D9,G5*G6&lt;données!D10),G5*G6,IF(G5*G6&lt;données!D9,données!D9,IF(G5*G6&gt;données!D10,données!D10)))*(VLOOKUP(G4,données!C4:G6,5,0)+VLOOKUP(G4,données!C4:K6,6,0)))*50%+(VLOOKUP(G4,données!C4:K6,7,0)+VLOOKUP(G4,données!C4:G6,2,FALSE))*G7+IF(G8&gt;=2,2,G8)*(VLOOKUP(G4,données!C4:G6,3,FALSE)+VLOOKUP(G4,données!C4:K6,8,0))+IF(G9="",0,G9)*(VLOOKUP(G4,données!C4:G6,4,0)+VLOOKUP(G4,données!C4:K6,9,0))</f>
        <v>314.55599999999998</v>
      </c>
    </row>
    <row r="13" spans="5:9" x14ac:dyDescent="0.25">
      <c r="E13" s="2" t="s">
        <v>19</v>
      </c>
      <c r="F13" s="3"/>
      <c r="G13" s="12">
        <f>G12/12</f>
        <v>26.212999999999997</v>
      </c>
    </row>
    <row r="14" spans="5:9" s="3" customFormat="1" x14ac:dyDescent="0.25"/>
    <row r="15" spans="5:9" s="3" customFormat="1" x14ac:dyDescent="0.25">
      <c r="I15" s="7"/>
    </row>
    <row r="16" spans="5:9" s="3" customFormat="1" x14ac:dyDescent="0.25"/>
    <row r="17" spans="7:7" s="3" customFormat="1" x14ac:dyDescent="0.25">
      <c r="G17" s="6"/>
    </row>
    <row r="18" spans="7:7" s="3" customFormat="1" x14ac:dyDescent="0.25">
      <c r="G18" s="6"/>
    </row>
    <row r="19" spans="7:7" s="3" customFormat="1" x14ac:dyDescent="0.25"/>
    <row r="20" spans="7:7" s="3" customFormat="1" x14ac:dyDescent="0.25"/>
    <row r="21" spans="7:7" s="3" customFormat="1" x14ac:dyDescent="0.25"/>
    <row r="22" spans="7:7" s="3" customFormat="1" x14ac:dyDescent="0.25"/>
    <row r="23" spans="7:7" s="3" customFormat="1" x14ac:dyDescent="0.25"/>
    <row r="24" spans="7:7" s="3" customFormat="1" x14ac:dyDescent="0.25"/>
    <row r="25" spans="7:7" s="3" customFormat="1" x14ac:dyDescent="0.25"/>
    <row r="26" spans="7:7" s="3" customFormat="1" x14ac:dyDescent="0.25"/>
    <row r="27" spans="7:7" s="3" customFormat="1" x14ac:dyDescent="0.25"/>
    <row r="28" spans="7:7" s="3" customFormat="1" x14ac:dyDescent="0.25"/>
    <row r="29" spans="7:7" s="3" customFormat="1" x14ac:dyDescent="0.25"/>
    <row r="30" spans="7:7" s="3" customFormat="1" x14ac:dyDescent="0.25"/>
    <row r="31" spans="7:7" s="3" customFormat="1" x14ac:dyDescent="0.25"/>
    <row r="32" spans="7:7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</sheetData>
  <sheetProtection sheet="1" objects="1" scenarios="1"/>
  <protectedRanges>
    <protectedRange sqref="G4:G9" name="Plage1"/>
  </protectedRanges>
  <dataValidations count="1">
    <dataValidation type="list" allowBlank="1" showInputMessage="1" showErrorMessage="1" sqref="G4">
      <formula1>"Général,Alsace-Moselle,Monaco"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0"/>
  <sheetViews>
    <sheetView topLeftCell="B1" workbookViewId="0">
      <selection activeCell="D8" sqref="D8"/>
    </sheetView>
  </sheetViews>
  <sheetFormatPr baseColWidth="10" defaultRowHeight="15" x14ac:dyDescent="0.25"/>
  <cols>
    <col min="3" max="3" width="33.5703125" bestFit="1" customWidth="1"/>
    <col min="4" max="4" width="12" bestFit="1" customWidth="1"/>
    <col min="5" max="5" width="16.42578125" customWidth="1"/>
    <col min="6" max="6" width="17.28515625" customWidth="1"/>
    <col min="7" max="7" width="19.5703125" bestFit="1" customWidth="1"/>
    <col min="8" max="8" width="28.85546875" bestFit="1" customWidth="1"/>
  </cols>
  <sheetData>
    <row r="2" spans="3:11" x14ac:dyDescent="0.25">
      <c r="C2" s="1"/>
      <c r="D2" s="1"/>
      <c r="E2" s="1"/>
      <c r="F2" s="1"/>
    </row>
    <row r="3" spans="3:11" x14ac:dyDescent="0.25">
      <c r="C3" s="1"/>
      <c r="D3" s="1" t="s">
        <v>13</v>
      </c>
      <c r="E3" s="1" t="s">
        <v>14</v>
      </c>
      <c r="F3" s="1" t="s">
        <v>15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3:11" x14ac:dyDescent="0.25">
      <c r="C4" s="1" t="s">
        <v>1</v>
      </c>
      <c r="D4" s="1">
        <v>783.24</v>
      </c>
      <c r="E4" s="1">
        <v>257.88</v>
      </c>
      <c r="F4" s="1">
        <v>1187.76</v>
      </c>
      <c r="G4" s="4">
        <v>2.256E-2</v>
      </c>
      <c r="H4" s="4">
        <v>1.2700000000000001E-3</v>
      </c>
      <c r="I4" s="1">
        <v>43.8</v>
      </c>
      <c r="J4" s="1">
        <v>14.52</v>
      </c>
      <c r="K4" s="1">
        <v>66.48</v>
      </c>
    </row>
    <row r="5" spans="3:11" x14ac:dyDescent="0.25">
      <c r="C5" s="1" t="s">
        <v>20</v>
      </c>
      <c r="D5" s="1">
        <v>509.64</v>
      </c>
      <c r="E5" s="1">
        <v>167.64</v>
      </c>
      <c r="F5" s="1">
        <v>772.08</v>
      </c>
      <c r="G5" s="4">
        <v>1.4670000000000001E-2</v>
      </c>
      <c r="H5" s="4">
        <v>8.1999999999999998E-4</v>
      </c>
      <c r="I5" s="1">
        <v>28.44</v>
      </c>
      <c r="J5" s="1">
        <v>9.36</v>
      </c>
      <c r="K5" s="1">
        <v>43.2</v>
      </c>
    </row>
    <row r="6" spans="3:11" x14ac:dyDescent="0.25">
      <c r="C6" s="1" t="s">
        <v>2</v>
      </c>
      <c r="D6" s="1">
        <v>744.12</v>
      </c>
      <c r="E6" s="1">
        <v>245.04</v>
      </c>
      <c r="F6" s="1">
        <v>1128.3599999999999</v>
      </c>
      <c r="G6" s="4">
        <v>2.1440000000000001E-2</v>
      </c>
      <c r="H6" s="4">
        <v>1.1999999999999999E-3</v>
      </c>
      <c r="I6" s="1">
        <v>41.64</v>
      </c>
      <c r="J6" s="1">
        <v>13.8</v>
      </c>
      <c r="K6" s="1">
        <v>63.12</v>
      </c>
    </row>
    <row r="7" spans="3:11" x14ac:dyDescent="0.25">
      <c r="C7" s="1"/>
      <c r="D7" s="1"/>
      <c r="E7" s="1"/>
      <c r="F7" s="1"/>
    </row>
    <row r="8" spans="3:11" x14ac:dyDescent="0.25">
      <c r="C8" s="1" t="s">
        <v>5</v>
      </c>
      <c r="D8" s="1">
        <f>((3269/3218-1)*100%+1)*3269*12</f>
        <v>39849.699192044747</v>
      </c>
      <c r="E8" s="1"/>
      <c r="F8" s="1"/>
    </row>
    <row r="9" spans="3:11" x14ac:dyDescent="0.25">
      <c r="C9" s="1" t="s">
        <v>6</v>
      </c>
      <c r="D9" s="1">
        <f>D8*0.58</f>
        <v>23112.825531385952</v>
      </c>
      <c r="E9" s="1"/>
      <c r="F9" s="1"/>
    </row>
    <row r="10" spans="3:11" x14ac:dyDescent="0.25">
      <c r="C10" s="1" t="s">
        <v>7</v>
      </c>
      <c r="D10">
        <f>D8*1.36</f>
        <v>54195.590901180862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Cotisation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Actuarielles</dc:creator>
  <cp:lastModifiedBy>FOUACHE Huguette (LCL)</cp:lastModifiedBy>
  <dcterms:created xsi:type="dcterms:W3CDTF">2017-06-21T13:50:47Z</dcterms:created>
  <dcterms:modified xsi:type="dcterms:W3CDTF">2017-07-07T09:52:42Z</dcterms:modified>
</cp:coreProperties>
</file>